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mikeweinert/Developer/dienstplan-app/hochladen/"/>
    </mc:Choice>
  </mc:AlternateContent>
  <xr:revisionPtr revIDLastSave="0" documentId="11_FB47EC0023607736170B12F94D2C069B257FC5EF" xr6:coauthVersionLast="47" xr6:coauthVersionMax="47" xr10:uidLastSave="{00000000-0000-0000-0000-000000000000}"/>
  <bookViews>
    <workbookView xWindow="0" yWindow="0" windowWidth="29400" windowHeight="19120" xr2:uid="{00000000-000D-0000-FFFF-FFFF00000000}"/>
  </bookViews>
  <sheets>
    <sheet name="Dienstplan" sheetId="1" r:id="rId1"/>
    <sheet name="Stunden" sheetId="2" r:id="rId2"/>
    <sheet name="Abwesenheiten" sheetId="3" r:id="rId3"/>
    <sheet name="Feiertage" sheetId="4" r:id="rId4"/>
    <sheet name="Anleitung" sheetId="5" r:id="rId5"/>
  </sheets>
  <definedNames>
    <definedName name="_xlnm.Print_Area" localSheetId="0">Dienstplan!$A$1:$H$46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3" l="1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B18" i="2"/>
  <c r="H17" i="2"/>
  <c r="G17" i="2"/>
  <c r="F17" i="2"/>
  <c r="E17" i="2"/>
  <c r="D17" i="2"/>
  <c r="C17" i="2"/>
  <c r="H16" i="2"/>
  <c r="G16" i="2"/>
  <c r="F16" i="2"/>
  <c r="E16" i="2"/>
  <c r="D16" i="2"/>
  <c r="C16" i="2"/>
  <c r="H15" i="2"/>
  <c r="G15" i="2"/>
  <c r="F15" i="2"/>
  <c r="E15" i="2"/>
  <c r="D15" i="2"/>
  <c r="C15" i="2"/>
  <c r="H14" i="2"/>
  <c r="G14" i="2"/>
  <c r="F14" i="2"/>
  <c r="E14" i="2"/>
  <c r="D14" i="2"/>
  <c r="C14" i="2"/>
  <c r="H13" i="2"/>
  <c r="G13" i="2"/>
  <c r="F13" i="2"/>
  <c r="E13" i="2"/>
  <c r="D13" i="2"/>
  <c r="C13" i="2"/>
  <c r="H12" i="2"/>
  <c r="G12" i="2"/>
  <c r="F12" i="2"/>
  <c r="E12" i="2"/>
  <c r="D12" i="2"/>
  <c r="C12" i="2"/>
  <c r="E11" i="2"/>
  <c r="F11" i="2" s="1"/>
  <c r="G11" i="2" s="1"/>
  <c r="H11" i="2" s="1"/>
  <c r="D11" i="2"/>
  <c r="C11" i="2"/>
  <c r="E10" i="2"/>
  <c r="F10" i="2" s="1"/>
  <c r="D10" i="2"/>
  <c r="G10" i="2" s="1"/>
  <c r="H10" i="2" s="1"/>
  <c r="C10" i="2"/>
  <c r="G9" i="2"/>
  <c r="H9" i="2" s="1"/>
  <c r="F9" i="2"/>
  <c r="E9" i="2"/>
  <c r="D9" i="2"/>
  <c r="C9" i="2"/>
  <c r="E8" i="2"/>
  <c r="F8" i="2" s="1"/>
  <c r="D8" i="2"/>
  <c r="G8" i="2" s="1"/>
  <c r="H8" i="2" s="1"/>
  <c r="C8" i="2"/>
  <c r="E7" i="2"/>
  <c r="F7" i="2" s="1"/>
  <c r="D7" i="2"/>
  <c r="C7" i="2"/>
  <c r="E6" i="2"/>
  <c r="F6" i="2" s="1"/>
  <c r="D6" i="2"/>
  <c r="D18" i="2" s="1"/>
  <c r="C6" i="2"/>
  <c r="E45" i="1"/>
  <c r="C45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G12" i="1"/>
  <c r="G45" i="1" s="1"/>
  <c r="F12" i="1"/>
  <c r="F45" i="1" s="1"/>
  <c r="E12" i="1"/>
  <c r="D12" i="1"/>
  <c r="D45" i="1" s="1"/>
  <c r="C12" i="1"/>
  <c r="A7" i="1"/>
  <c r="G7" i="2" l="1"/>
  <c r="H7" i="2" s="1"/>
  <c r="F18" i="2"/>
  <c r="G6" i="2"/>
  <c r="G18" i="2" l="1"/>
  <c r="H6" i="2"/>
</calcChain>
</file>

<file path=xl/sharedStrings.xml><?xml version="1.0" encoding="utf-8"?>
<sst xmlns="http://schemas.openxmlformats.org/spreadsheetml/2006/main" count="82" uniqueCount="69">
  <si>
    <t>Dienstplan — Wohngruppe</t>
  </si>
  <si>
    <t>Vorlage von dienstplan-jugendhilfe.de — frei verwendbar</t>
  </si>
  <si>
    <t>Monat (1–12)</t>
  </si>
  <si>
    <t>Dienst</t>
  </si>
  <si>
    <t>Stunden je Dienst</t>
  </si>
  <si>
    <t>Jahr</t>
  </si>
  <si>
    <t>Frühdienst</t>
  </si>
  <si>
    <t>← Zeiten und Stunden an eure Wirklichkeit anpassen;</t>
  </si>
  <si>
    <t>Mittagsdienst</t>
  </si>
  <si>
    <t xml:space="preserve">   zwei Zeilen sind frei für eigene Dienste.</t>
  </si>
  <si>
    <t>Nachtdienst</t>
  </si>
  <si>
    <t>Gelbe Felder ausfüllen. Namen im Plan über die Auswahlliste (Pfeil an der Zelle) — das Team pflegt ihr im Blatt „Stunden“, Urlaub und Krankheit im Blatt „Abwesenheiten“, Feiertage im Blatt „Feiertage“.</t>
  </si>
  <si>
    <t>Tag</t>
  </si>
  <si>
    <t>Wochentag</t>
  </si>
  <si>
    <t>Notiz</t>
  </si>
  <si>
    <t>Jonas Reiter</t>
  </si>
  <si>
    <t>Sarah Bregenz</t>
  </si>
  <si>
    <t>Tobias Ehlers</t>
  </si>
  <si>
    <t>Lena Wolff</t>
  </si>
  <si>
    <t>Miriam Kant</t>
  </si>
  <si>
    <t>David Nowak</t>
  </si>
  <si>
    <t>← rot: Lena ist da im Urlaub</t>
  </si>
  <si>
    <t>Noch offen:</t>
  </si>
  <si>
    <t>Dienste ohne Namen im laufenden Monat</t>
  </si>
  <si>
    <t>Farben: rot = im Urlaub eingeplant · orange = doppelt am selben Tag · violett = Frühdienst/Mittagsdienst direkt nach dem Nachtdienst · bernstein = Feiertag · grau = Wochenende</t>
  </si>
  <si>
    <t>Stunden — Soll und Ist</t>
  </si>
  <si>
    <t>Namen und Soll eintragen (gelb) — der Rest rechnet sich aus Dienstplan und Abwesenheiten. Abwesenheitstage zählen als erbracht.</t>
  </si>
  <si>
    <t>Stunden je Abwesenheitstag</t>
  </si>
  <si>
    <t>Name</t>
  </si>
  <si>
    <t>Soll (Std.)</t>
  </si>
  <si>
    <t>Dienste</t>
  </si>
  <si>
    <t>Dienststd.</t>
  </si>
  <si>
    <t>Abw.-Tage</t>
  </si>
  <si>
    <t>Abw.-Std.</t>
  </si>
  <si>
    <t>Ist gesamt</t>
  </si>
  <si>
    <t>Differenz</t>
  </si>
  <si>
    <t>Summe</t>
  </si>
  <si>
    <t>Abwesenheiten — Urlaub, Krankheit, Fortbildung</t>
  </si>
  <si>
    <t>Eine Zeile je Abwesenheit. Gezählt werden die Arbeitstage (Mo–Fr) im gewählten Monat — der Plan färbt eingeplante Personen an diesen Tagen rot.</t>
  </si>
  <si>
    <t>Von</t>
  </si>
  <si>
    <t>Bis</t>
  </si>
  <si>
    <t>Art</t>
  </si>
  <si>
    <t>Tage im Monat (autom.)</t>
  </si>
  <si>
    <t>Urlaub</t>
  </si>
  <si>
    <t>Feiertage</t>
  </si>
  <si>
    <t>Diese Tage färbt der Plan bernstein. Vorbelegt sind die bundesweiten Feiertage — die eures Bundeslandes tragt ihr dazu ein.</t>
  </si>
  <si>
    <t>Datum</t>
  </si>
  <si>
    <t>Tag der Deutschen Einheit</t>
  </si>
  <si>
    <t>1. Weihnachtstag</t>
  </si>
  <si>
    <t>2. Weihnachtstag</t>
  </si>
  <si>
    <t>Neujahr</t>
  </si>
  <si>
    <t>Karfreitag</t>
  </si>
  <si>
    <t>Ostermontag</t>
  </si>
  <si>
    <t>Tag der Arbeit</t>
  </si>
  <si>
    <t>Christi Himmelfahrt</t>
  </si>
  <si>
    <t>Pfingstmontag</t>
  </si>
  <si>
    <t>Anleitung</t>
  </si>
  <si>
    <t>1 · Einrichten</t>
  </si>
  <si>
    <t>Im Blatt „Dienstplan“ oben Monat und Jahr eintragen — Wochentage, Monatslänge und Wochenend-Färbung stellen sich selbst um. Daneben die Dienste: Namen und Stunden anpassen, zwei Zeilen sind frei für eigene Dienste (etwa Kochdienst oder Teamtag). Leere Dienste zeigen im Plan „—“ und zählen nirgends mit.</t>
  </si>
  <si>
    <t>Im Blatt „Stunden“ das Team und das monatliche Soll aus den Vertragsstunden eintragen — die sechs Namen sind Beispiele. Oben steht, wie viele Stunden ein Abwesenheitstag zählt (meist die tägliche Vertragszeit).</t>
  </si>
  <si>
    <t>Im Blatt „Feiertage“ stehen die bundesweiten Feiertage; die eures Bundeslandes tragt ihr dazu ein. Feiertage färben sich im Plan bernstein.</t>
  </si>
  <si>
    <t>2 · Planen</t>
  </si>
  <si>
    <t>Im Plan je Tag und Dienst einen Namen wählen (Pfeil an der Zelle). Unten zählt „Noch offen“ die unbesetzten Dienste. Die Beispiele (Tag 1, 2 und 8 sowie Lenas Urlaub im Blatt „Abwesenheiten“) löscht ihr einfach.</t>
  </si>
  <si>
    <t>Der Plan warnt mit Farben: rot, wenn jemand eingeplant ist, der laut „Abwesenheiten“ im Urlaub oder krank ist · orange, wenn dieselbe Person zweimal am selben Tag steht · violett, wenn jemand im Früh- oder Mittagsdienst steht und am Vortag den Nachtdienst hatte — das verletzt in der Regel die Ruhezeit (§ 5 ArbZG).</t>
  </si>
  <si>
    <t>Urlaub und Krankheit tragt ihr im Blatt „Abwesenheiten“ ein, eine Zeile je Abwesenheit. Gezählt werden die Arbeitstage (Mo–Fr) des gewählten Monats; sie zählen im Blatt „Stunden“ als erbracht.</t>
  </si>
  <si>
    <t>3 · Wo diese Vorlage aufhört — ehrlich gesagt</t>
  </si>
  <si>
    <t>Mehr als das hier geht in Excel kaum noch — und ein paar Dinge gehen gar nicht: das vollständige Arbeitszeitgesetz prüfen (Arbeitstage am Stück, Nachtdienst-Kontingente je Person — die violette Warnung sieht nur den häufigsten Fall), Nachtbereitschaft anteilig aufs Zeitkonto rechnen, Zeitkonten und Resturlaub über den Monatswechsel mitnehmen, den Plan automatisch und fair nach Stunden-Soll füllen, Anträge und Diensttausch des Teams verwalten oder einen sauberen Aushang fürs Brett erzeugen.</t>
  </si>
  <si>
    <t>Wer das braucht: Für genau diese Lücken gibt es die Anwendung „Dienstplan Jugendhilfe“ — läuft auf dem Rechner im Haus, ohne Cloud und ohne Konto, 179 € einmalig. Alles Weitere auf dienstplan-jugendhilfe.de</t>
  </si>
  <si>
    <t>Diese Vorlage ist frei verwendbar, auch verändert und weitergegeben.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</si>
</sst>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+0.0;\-0.0;0"/>
    <numFmt numFmtId="166" formatCode="dd\.mm\.yyyy"/>
  </numFmts>
  <fonts count="7" x14ac:knownFonts="1">
    <font>
      <sz val="11"/>
      <color theme="1"/>
      <name val="Calibri"/>
      <family val="2"/>
      <scheme val="minor"/>
    </font>
    <font>
      <b/>
      <sz val="16"/>
      <color rgb="FF27272A"/>
      <name val="Arial"/>
    </font>
    <font>
      <sz val="9"/>
      <color rgb="FF71717A"/>
      <name val="Arial"/>
    </font>
    <font>
      <b/>
      <sz val="10"/>
      <name val="Arial"/>
    </font>
    <font>
      <sz val="10"/>
      <name val="Arial"/>
    </font>
    <font>
      <b/>
      <sz val="12"/>
      <color rgb="FF2563EB"/>
      <name val="Arial"/>
    </font>
    <font>
      <b/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9C4"/>
      </patternFill>
    </fill>
    <fill>
      <patternFill patternType="solid">
        <fgColor rgb="FF27272A"/>
      </patternFill>
    </fill>
  </fills>
  <borders count="2">
    <border>
      <left/>
      <right/>
      <top/>
      <bottom/>
      <diagonal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6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6" fillId="3" borderId="1" xfId="0" applyFont="1" applyFill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164" fontId="3" fillId="0" borderId="0" xfId="0" applyNumberFormat="1" applyFont="1"/>
    <xf numFmtId="166" fontId="4" fillId="2" borderId="1" xfId="0" applyNumberFormat="1" applyFont="1" applyFill="1" applyBorder="1"/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0" applyFont="1"/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Standard" xfId="0" builtinId="0"/>
  </cellStyles>
  <dxfs count="6">
    <dxf>
      <font>
        <b/>
        <sz val="10"/>
        <color rgb="FFB91C1C"/>
        <name val="Arial"/>
      </font>
    </dxf>
    <dxf>
      <fill>
        <patternFill patternType="solid">
          <fgColor rgb="FFFED7AA"/>
        </patternFill>
      </fill>
    </dxf>
    <dxf>
      <fill>
        <patternFill patternType="solid">
          <fgColor rgb="FFFECACA"/>
        </patternFill>
      </fill>
    </dxf>
    <dxf>
      <fill>
        <patternFill patternType="solid">
          <fgColor rgb="FFDDD6FE"/>
        </patternFill>
      </fill>
    </dxf>
    <dxf>
      <fill>
        <patternFill patternType="solid">
          <fgColor rgb="FFEEF2F7"/>
        </patternFill>
      </fill>
    </dxf>
    <dxf>
      <fill>
        <patternFill patternType="solid">
          <fgColor rgb="FFFEF3C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showGridLines="0" tabSelected="1" workbookViewId="0">
      <pane ySplit="12" topLeftCell="A13" activePane="bottomLeft" state="frozen"/>
      <selection pane="bottomLeft" sqref="A1:H1"/>
    </sheetView>
  </sheetViews>
  <sheetFormatPr baseColWidth="10" defaultColWidth="8.83203125" defaultRowHeight="15" x14ac:dyDescent="0.2"/>
  <cols>
    <col min="1" max="1" width="6" customWidth="1"/>
    <col min="2" max="2" width="11" customWidth="1"/>
    <col min="3" max="7" width="16" customWidth="1"/>
    <col min="8" max="8" width="26" customWidth="1"/>
  </cols>
  <sheetData>
    <row r="1" spans="1:8" ht="20" x14ac:dyDescent="0.2">
      <c r="A1" s="22" t="s">
        <v>0</v>
      </c>
      <c r="B1" s="20"/>
      <c r="C1" s="20"/>
      <c r="D1" s="20"/>
      <c r="E1" s="20"/>
      <c r="F1" s="20"/>
      <c r="G1" s="20"/>
      <c r="H1" s="20"/>
    </row>
    <row r="2" spans="1:8" x14ac:dyDescent="0.2">
      <c r="A2" s="21" t="s">
        <v>1</v>
      </c>
      <c r="B2" s="20"/>
      <c r="C2" s="20"/>
      <c r="D2" s="20"/>
      <c r="E2" s="20"/>
      <c r="F2" s="20"/>
      <c r="G2" s="20"/>
      <c r="H2" s="20"/>
    </row>
    <row r="4" spans="1:8" x14ac:dyDescent="0.2">
      <c r="A4" s="2" t="s">
        <v>2</v>
      </c>
      <c r="B4" s="3">
        <v>9</v>
      </c>
      <c r="D4" s="2" t="s">
        <v>3</v>
      </c>
      <c r="E4" s="2" t="s">
        <v>4</v>
      </c>
    </row>
    <row r="5" spans="1:8" x14ac:dyDescent="0.2">
      <c r="A5" s="2" t="s">
        <v>5</v>
      </c>
      <c r="B5" s="3">
        <v>2026</v>
      </c>
      <c r="D5" s="3" t="s">
        <v>6</v>
      </c>
      <c r="E5" s="4">
        <v>7.5</v>
      </c>
      <c r="F5" s="1" t="s">
        <v>7</v>
      </c>
    </row>
    <row r="6" spans="1:8" x14ac:dyDescent="0.2">
      <c r="D6" s="3" t="s">
        <v>8</v>
      </c>
      <c r="E6" s="4">
        <v>7.5</v>
      </c>
      <c r="F6" s="1" t="s">
        <v>9</v>
      </c>
    </row>
    <row r="7" spans="1:8" ht="16" x14ac:dyDescent="0.2">
      <c r="A7" s="19" t="str">
        <f>CHOOSE($B$4,"Januar","Februar","März","April","Mai","Juni","Juli","August","September","Oktober","November","Dezember")&amp;" "&amp;$B$5</f>
        <v>September 2026</v>
      </c>
      <c r="B7" s="20"/>
      <c r="D7" s="3" t="s">
        <v>10</v>
      </c>
      <c r="E7" s="4">
        <v>8</v>
      </c>
    </row>
    <row r="8" spans="1:8" x14ac:dyDescent="0.2">
      <c r="D8" s="3"/>
      <c r="E8" s="4"/>
    </row>
    <row r="9" spans="1:8" x14ac:dyDescent="0.2">
      <c r="D9" s="3"/>
      <c r="E9" s="4"/>
    </row>
    <row r="10" spans="1:8" x14ac:dyDescent="0.2">
      <c r="A10" s="21" t="s">
        <v>11</v>
      </c>
      <c r="B10" s="20"/>
      <c r="C10" s="20"/>
      <c r="D10" s="20"/>
      <c r="E10" s="20"/>
      <c r="F10" s="20"/>
      <c r="G10" s="20"/>
      <c r="H10" s="20"/>
    </row>
    <row r="12" spans="1:8" x14ac:dyDescent="0.2">
      <c r="A12" s="5" t="s">
        <v>12</v>
      </c>
      <c r="B12" s="5" t="s">
        <v>13</v>
      </c>
      <c r="C12" s="5" t="str">
        <f>IF($D$5="","—",$D$5)</f>
        <v>Frühdienst</v>
      </c>
      <c r="D12" s="5" t="str">
        <f>IF($D$6="","—",$D$6)</f>
        <v>Mittagsdienst</v>
      </c>
      <c r="E12" s="5" t="str">
        <f>IF($D$7="","—",$D$7)</f>
        <v>Nachtdienst</v>
      </c>
      <c r="F12" s="5" t="str">
        <f>IF($D$8="","—",$D$8)</f>
        <v>—</v>
      </c>
      <c r="G12" s="5" t="str">
        <f>IF($D$9="","—",$D$9)</f>
        <v>—</v>
      </c>
      <c r="H12" s="5" t="s">
        <v>14</v>
      </c>
    </row>
    <row r="13" spans="1:8" x14ac:dyDescent="0.2">
      <c r="A13" s="6">
        <v>1</v>
      </c>
      <c r="B13" s="6" t="str">
        <f t="shared" ref="B13:B43" si="0">IF(A13&gt;DAY(EOMONTH(DATE($B$5,$B$4,1),0)),"",CHOOSE(WEEKDAY(DATE($B$5,$B$4,A13),2),"Mo","Di","Mi","Do","Fr","Sa","So"))</f>
        <v>Di</v>
      </c>
      <c r="C13" s="7" t="s">
        <v>15</v>
      </c>
      <c r="D13" s="7" t="s">
        <v>16</v>
      </c>
      <c r="E13" s="7" t="s">
        <v>17</v>
      </c>
      <c r="F13" s="7"/>
      <c r="G13" s="7"/>
      <c r="H13" s="7"/>
    </row>
    <row r="14" spans="1:8" x14ac:dyDescent="0.2">
      <c r="A14" s="6">
        <v>2</v>
      </c>
      <c r="B14" s="6" t="str">
        <f t="shared" si="0"/>
        <v>Mi</v>
      </c>
      <c r="C14" s="7" t="s">
        <v>18</v>
      </c>
      <c r="D14" s="7" t="s">
        <v>19</v>
      </c>
      <c r="E14" s="7" t="s">
        <v>20</v>
      </c>
      <c r="F14" s="7"/>
      <c r="G14" s="7"/>
      <c r="H14" s="7"/>
    </row>
    <row r="15" spans="1:8" x14ac:dyDescent="0.2">
      <c r="A15" s="6">
        <v>3</v>
      </c>
      <c r="B15" s="6" t="str">
        <f t="shared" si="0"/>
        <v>Do</v>
      </c>
      <c r="C15" s="7"/>
      <c r="D15" s="7"/>
      <c r="E15" s="7"/>
      <c r="F15" s="7"/>
      <c r="G15" s="7"/>
      <c r="H15" s="7"/>
    </row>
    <row r="16" spans="1:8" x14ac:dyDescent="0.2">
      <c r="A16" s="6">
        <v>4</v>
      </c>
      <c r="B16" s="6" t="str">
        <f t="shared" si="0"/>
        <v>Fr</v>
      </c>
      <c r="C16" s="7"/>
      <c r="D16" s="7"/>
      <c r="E16" s="7"/>
      <c r="F16" s="7"/>
      <c r="G16" s="7"/>
      <c r="H16" s="7"/>
    </row>
    <row r="17" spans="1:8" x14ac:dyDescent="0.2">
      <c r="A17" s="6">
        <v>5</v>
      </c>
      <c r="B17" s="6" t="str">
        <f t="shared" si="0"/>
        <v>Sa</v>
      </c>
      <c r="C17" s="7"/>
      <c r="D17" s="7"/>
      <c r="E17" s="7"/>
      <c r="F17" s="7"/>
      <c r="G17" s="7"/>
      <c r="H17" s="7"/>
    </row>
    <row r="18" spans="1:8" x14ac:dyDescent="0.2">
      <c r="A18" s="6">
        <v>6</v>
      </c>
      <c r="B18" s="6" t="str">
        <f t="shared" si="0"/>
        <v>So</v>
      </c>
      <c r="C18" s="7"/>
      <c r="D18" s="7"/>
      <c r="E18" s="7"/>
      <c r="F18" s="7"/>
      <c r="G18" s="7"/>
      <c r="H18" s="7"/>
    </row>
    <row r="19" spans="1:8" x14ac:dyDescent="0.2">
      <c r="A19" s="6">
        <v>7</v>
      </c>
      <c r="B19" s="6" t="str">
        <f t="shared" si="0"/>
        <v>Mo</v>
      </c>
      <c r="C19" s="7"/>
      <c r="D19" s="7"/>
      <c r="E19" s="7"/>
      <c r="F19" s="7"/>
      <c r="G19" s="7"/>
      <c r="H19" s="7"/>
    </row>
    <row r="20" spans="1:8" x14ac:dyDescent="0.2">
      <c r="A20" s="6">
        <v>8</v>
      </c>
      <c r="B20" s="6" t="str">
        <f t="shared" si="0"/>
        <v>Di</v>
      </c>
      <c r="C20" s="7" t="s">
        <v>18</v>
      </c>
      <c r="D20" s="7"/>
      <c r="E20" s="7"/>
      <c r="F20" s="7"/>
      <c r="G20" s="7"/>
      <c r="H20" s="8" t="s">
        <v>21</v>
      </c>
    </row>
    <row r="21" spans="1:8" x14ac:dyDescent="0.2">
      <c r="A21" s="6">
        <v>9</v>
      </c>
      <c r="B21" s="6" t="str">
        <f t="shared" si="0"/>
        <v>Mi</v>
      </c>
      <c r="C21" s="7"/>
      <c r="D21" s="7"/>
      <c r="E21" s="7"/>
      <c r="F21" s="7"/>
      <c r="G21" s="7"/>
      <c r="H21" s="7"/>
    </row>
    <row r="22" spans="1:8" x14ac:dyDescent="0.2">
      <c r="A22" s="6">
        <v>10</v>
      </c>
      <c r="B22" s="6" t="str">
        <f t="shared" si="0"/>
        <v>Do</v>
      </c>
      <c r="C22" s="7"/>
      <c r="D22" s="7"/>
      <c r="E22" s="7"/>
      <c r="F22" s="7"/>
      <c r="G22" s="7"/>
      <c r="H22" s="7"/>
    </row>
    <row r="23" spans="1:8" x14ac:dyDescent="0.2">
      <c r="A23" s="6">
        <v>11</v>
      </c>
      <c r="B23" s="6" t="str">
        <f t="shared" si="0"/>
        <v>Fr</v>
      </c>
      <c r="C23" s="7"/>
      <c r="D23" s="7"/>
      <c r="E23" s="7"/>
      <c r="F23" s="7"/>
      <c r="G23" s="7"/>
      <c r="H23" s="7"/>
    </row>
    <row r="24" spans="1:8" x14ac:dyDescent="0.2">
      <c r="A24" s="6">
        <v>12</v>
      </c>
      <c r="B24" s="6" t="str">
        <f t="shared" si="0"/>
        <v>Sa</v>
      </c>
      <c r="C24" s="7"/>
      <c r="D24" s="7"/>
      <c r="E24" s="7"/>
      <c r="F24" s="7"/>
      <c r="G24" s="7"/>
      <c r="H24" s="7"/>
    </row>
    <row r="25" spans="1:8" x14ac:dyDescent="0.2">
      <c r="A25" s="6">
        <v>13</v>
      </c>
      <c r="B25" s="6" t="str">
        <f t="shared" si="0"/>
        <v>So</v>
      </c>
      <c r="C25" s="7"/>
      <c r="D25" s="7"/>
      <c r="E25" s="7"/>
      <c r="F25" s="7"/>
      <c r="G25" s="7"/>
      <c r="H25" s="7"/>
    </row>
    <row r="26" spans="1:8" x14ac:dyDescent="0.2">
      <c r="A26" s="6">
        <v>14</v>
      </c>
      <c r="B26" s="6" t="str">
        <f t="shared" si="0"/>
        <v>Mo</v>
      </c>
      <c r="C26" s="7"/>
      <c r="D26" s="7"/>
      <c r="E26" s="7"/>
      <c r="F26" s="7"/>
      <c r="G26" s="7"/>
      <c r="H26" s="7"/>
    </row>
    <row r="27" spans="1:8" x14ac:dyDescent="0.2">
      <c r="A27" s="6">
        <v>15</v>
      </c>
      <c r="B27" s="6" t="str">
        <f t="shared" si="0"/>
        <v>Di</v>
      </c>
      <c r="C27" s="7"/>
      <c r="D27" s="7"/>
      <c r="E27" s="7"/>
      <c r="F27" s="7"/>
      <c r="G27" s="7"/>
      <c r="H27" s="7"/>
    </row>
    <row r="28" spans="1:8" x14ac:dyDescent="0.2">
      <c r="A28" s="6">
        <v>16</v>
      </c>
      <c r="B28" s="6" t="str">
        <f t="shared" si="0"/>
        <v>Mi</v>
      </c>
      <c r="C28" s="7"/>
      <c r="D28" s="7"/>
      <c r="E28" s="7"/>
      <c r="F28" s="7"/>
      <c r="G28" s="7"/>
      <c r="H28" s="7"/>
    </row>
    <row r="29" spans="1:8" x14ac:dyDescent="0.2">
      <c r="A29" s="6">
        <v>17</v>
      </c>
      <c r="B29" s="6" t="str">
        <f t="shared" si="0"/>
        <v>Do</v>
      </c>
      <c r="C29" s="7"/>
      <c r="D29" s="7"/>
      <c r="E29" s="7"/>
      <c r="F29" s="7"/>
      <c r="G29" s="7"/>
      <c r="H29" s="7"/>
    </row>
    <row r="30" spans="1:8" x14ac:dyDescent="0.2">
      <c r="A30" s="6">
        <v>18</v>
      </c>
      <c r="B30" s="6" t="str">
        <f t="shared" si="0"/>
        <v>Fr</v>
      </c>
      <c r="C30" s="7"/>
      <c r="D30" s="7"/>
      <c r="E30" s="7"/>
      <c r="F30" s="7"/>
      <c r="G30" s="7"/>
      <c r="H30" s="7"/>
    </row>
    <row r="31" spans="1:8" x14ac:dyDescent="0.2">
      <c r="A31" s="6">
        <v>19</v>
      </c>
      <c r="B31" s="6" t="str">
        <f t="shared" si="0"/>
        <v>Sa</v>
      </c>
      <c r="C31" s="7"/>
      <c r="D31" s="7"/>
      <c r="E31" s="7"/>
      <c r="F31" s="7"/>
      <c r="G31" s="7"/>
      <c r="H31" s="7"/>
    </row>
    <row r="32" spans="1:8" x14ac:dyDescent="0.2">
      <c r="A32" s="6">
        <v>20</v>
      </c>
      <c r="B32" s="6" t="str">
        <f t="shared" si="0"/>
        <v>So</v>
      </c>
      <c r="C32" s="7"/>
      <c r="D32" s="7"/>
      <c r="E32" s="7"/>
      <c r="F32" s="7"/>
      <c r="G32" s="7"/>
      <c r="H32" s="7"/>
    </row>
    <row r="33" spans="1:8" x14ac:dyDescent="0.2">
      <c r="A33" s="6">
        <v>21</v>
      </c>
      <c r="B33" s="6" t="str">
        <f t="shared" si="0"/>
        <v>Mo</v>
      </c>
      <c r="C33" s="7"/>
      <c r="D33" s="7"/>
      <c r="E33" s="7"/>
      <c r="F33" s="7"/>
      <c r="G33" s="7"/>
      <c r="H33" s="7"/>
    </row>
    <row r="34" spans="1:8" x14ac:dyDescent="0.2">
      <c r="A34" s="6">
        <v>22</v>
      </c>
      <c r="B34" s="6" t="str">
        <f t="shared" si="0"/>
        <v>Di</v>
      </c>
      <c r="C34" s="7"/>
      <c r="D34" s="7"/>
      <c r="E34" s="7"/>
      <c r="F34" s="7"/>
      <c r="G34" s="7"/>
      <c r="H34" s="7"/>
    </row>
    <row r="35" spans="1:8" x14ac:dyDescent="0.2">
      <c r="A35" s="6">
        <v>23</v>
      </c>
      <c r="B35" s="6" t="str">
        <f t="shared" si="0"/>
        <v>Mi</v>
      </c>
      <c r="C35" s="7"/>
      <c r="D35" s="7"/>
      <c r="E35" s="7"/>
      <c r="F35" s="7"/>
      <c r="G35" s="7"/>
      <c r="H35" s="7"/>
    </row>
    <row r="36" spans="1:8" x14ac:dyDescent="0.2">
      <c r="A36" s="6">
        <v>24</v>
      </c>
      <c r="B36" s="6" t="str">
        <f t="shared" si="0"/>
        <v>Do</v>
      </c>
      <c r="C36" s="7"/>
      <c r="D36" s="7"/>
      <c r="E36" s="7"/>
      <c r="F36" s="7"/>
      <c r="G36" s="7"/>
      <c r="H36" s="7"/>
    </row>
    <row r="37" spans="1:8" x14ac:dyDescent="0.2">
      <c r="A37" s="6">
        <v>25</v>
      </c>
      <c r="B37" s="6" t="str">
        <f t="shared" si="0"/>
        <v>Fr</v>
      </c>
      <c r="C37" s="7"/>
      <c r="D37" s="7"/>
      <c r="E37" s="7"/>
      <c r="F37" s="7"/>
      <c r="G37" s="7"/>
      <c r="H37" s="7"/>
    </row>
    <row r="38" spans="1:8" x14ac:dyDescent="0.2">
      <c r="A38" s="6">
        <v>26</v>
      </c>
      <c r="B38" s="6" t="str">
        <f t="shared" si="0"/>
        <v>Sa</v>
      </c>
      <c r="C38" s="7"/>
      <c r="D38" s="7"/>
      <c r="E38" s="7"/>
      <c r="F38" s="7"/>
      <c r="G38" s="7"/>
      <c r="H38" s="7"/>
    </row>
    <row r="39" spans="1:8" x14ac:dyDescent="0.2">
      <c r="A39" s="6">
        <v>27</v>
      </c>
      <c r="B39" s="6" t="str">
        <f t="shared" si="0"/>
        <v>So</v>
      </c>
      <c r="C39" s="7"/>
      <c r="D39" s="7"/>
      <c r="E39" s="7"/>
      <c r="F39" s="7"/>
      <c r="G39" s="7"/>
      <c r="H39" s="7"/>
    </row>
    <row r="40" spans="1:8" x14ac:dyDescent="0.2">
      <c r="A40" s="6">
        <v>28</v>
      </c>
      <c r="B40" s="6" t="str">
        <f t="shared" si="0"/>
        <v>Mo</v>
      </c>
      <c r="C40" s="7"/>
      <c r="D40" s="7"/>
      <c r="E40" s="7"/>
      <c r="F40" s="7"/>
      <c r="G40" s="7"/>
      <c r="H40" s="7"/>
    </row>
    <row r="41" spans="1:8" x14ac:dyDescent="0.2">
      <c r="A41" s="6">
        <v>29</v>
      </c>
      <c r="B41" s="6" t="str">
        <f t="shared" si="0"/>
        <v>Di</v>
      </c>
      <c r="C41" s="7"/>
      <c r="D41" s="7"/>
      <c r="E41" s="7"/>
      <c r="F41" s="7"/>
      <c r="G41" s="7"/>
      <c r="H41" s="7"/>
    </row>
    <row r="42" spans="1:8" x14ac:dyDescent="0.2">
      <c r="A42" s="6">
        <v>30</v>
      </c>
      <c r="B42" s="6" t="str">
        <f t="shared" si="0"/>
        <v>Mi</v>
      </c>
      <c r="C42" s="7"/>
      <c r="D42" s="7"/>
      <c r="E42" s="7"/>
      <c r="F42" s="7"/>
      <c r="G42" s="7"/>
      <c r="H42" s="7"/>
    </row>
    <row r="43" spans="1:8" x14ac:dyDescent="0.2">
      <c r="A43" s="6">
        <v>31</v>
      </c>
      <c r="B43" s="6" t="str">
        <f t="shared" si="0"/>
        <v/>
      </c>
      <c r="C43" s="7"/>
      <c r="D43" s="7"/>
      <c r="E43" s="7"/>
      <c r="F43" s="7"/>
      <c r="G43" s="7"/>
      <c r="H43" s="7"/>
    </row>
    <row r="45" spans="1:8" x14ac:dyDescent="0.2">
      <c r="B45" s="2" t="s">
        <v>22</v>
      </c>
      <c r="C45" s="9">
        <f>IF(C$12="—","",DAY(EOMONTH(DATE($B$5,$B$4,1),0))-COUNTIF(C$13:C$43,"?*"))</f>
        <v>27</v>
      </c>
      <c r="D45" s="9">
        <f>IF(D$12="—","",DAY(EOMONTH(DATE($B$5,$B$4,1),0))-COUNTIF(D$13:D$43,"?*"))</f>
        <v>28</v>
      </c>
      <c r="E45" s="9">
        <f>IF(E$12="—","",DAY(EOMONTH(DATE($B$5,$B$4,1),0))-COUNTIF(E$13:E$43,"?*"))</f>
        <v>28</v>
      </c>
      <c r="F45" s="9" t="str">
        <f>IF(F$12="—","",DAY(EOMONTH(DATE($B$5,$B$4,1),0))-COUNTIF(F$13:F$43,"?*"))</f>
        <v/>
      </c>
      <c r="G45" s="9" t="str">
        <f>IF(G$12="—","",DAY(EOMONTH(DATE($B$5,$B$4,1),0))-COUNTIF(G$13:G$43,"?*"))</f>
        <v/>
      </c>
      <c r="H45" s="1" t="s">
        <v>23</v>
      </c>
    </row>
    <row r="46" spans="1:8" x14ac:dyDescent="0.2">
      <c r="A46" s="21" t="s">
        <v>24</v>
      </c>
      <c r="B46" s="20"/>
      <c r="C46" s="20"/>
      <c r="D46" s="20"/>
      <c r="E46" s="20"/>
      <c r="F46" s="20"/>
      <c r="G46" s="20"/>
      <c r="H46" s="20"/>
    </row>
  </sheetData>
  <mergeCells count="5">
    <mergeCell ref="A7:B7"/>
    <mergeCell ref="A2:H2"/>
    <mergeCell ref="A10:H10"/>
    <mergeCell ref="A1:H1"/>
    <mergeCell ref="A46:H46"/>
  </mergeCells>
  <conditionalFormatting sqref="A13:H43">
    <cfRule type="expression" dxfId="4" priority="5">
      <formula>AND($A13&lt;=DAY(EOMONTH(DATE($B$5,$B$4,1),0)),WEEKDAY(DATE($B$5,$B$4,$A13),2)&gt;5)</formula>
    </cfRule>
  </conditionalFormatting>
  <conditionalFormatting sqref="C13:D43">
    <cfRule type="expression" dxfId="3" priority="3" stopIfTrue="1">
      <formula>AND(C13&lt;&gt;"",$A13&gt;1,$E12=C13)</formula>
    </cfRule>
  </conditionalFormatting>
  <conditionalFormatting sqref="C13:G43">
    <cfRule type="expression" dxfId="1" priority="2" stopIfTrue="1">
      <formula>AND(C13&lt;&gt;"",COUNTIF($C13:$G13,C13)&gt;1)</formula>
    </cfRule>
  </conditionalFormatting>
  <pageMargins left="0.75" right="0.75" top="1" bottom="1" header="0.5" footer="0.5"/>
  <pageSetup fitToHeight="0" orientation="portrait"/>
  <headerFooter>
    <oddHeader>&amp;CDienstplan — Wohngruppe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stopIfTrue="1" id="{00000000-000E-0000-0000-000004000000}">
            <xm:f>AND($A13&lt;=DAY(EOMONTH(DATE($B$5,$B$4,1),0)),COUNTIF(Feiertage!$A$4:$A$29,DATE($B$5,$B$4,$A13))&gt;0)</xm:f>
            <x14:dxf>
              <fill>
                <patternFill patternType="solid">
                  <fgColor rgb="FFFEF3C7"/>
                </patternFill>
              </fill>
            </x14:dxf>
          </x14:cfRule>
          <xm:sqref>A13:H43</xm:sqref>
        </x14:conditionalFormatting>
        <x14:conditionalFormatting xmlns:xm="http://schemas.microsoft.com/office/excel/2006/main">
          <x14:cfRule type="expression" priority="1" stopIfTrue="1" id="{00000000-000E-0000-0000-000001000000}">
            <xm:f>AND(C13&lt;&gt;"",SUMPRODUCT((Abwesenheiten!$A$4:$A$23=C13)*(Abwesenheiten!$B$4:$B$23&lt;=DATE($B$5,$B$4,$A13))*(Abwesenheiten!$C$4:$C$23&gt;=DATE($B$5,$B$4,$A13)))&gt;0)</xm:f>
            <x14:dxf>
              <fill>
                <patternFill patternType="solid">
                  <fgColor rgb="FFFECACA"/>
                </patternFill>
              </fill>
            </x14:dxf>
          </x14:cfRule>
          <xm:sqref>C13:G43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Stunden!$A$6:$A$17</xm:f>
          </x14:formula1>
          <xm:sqref>C13:G43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showGridLines="0" workbookViewId="0"/>
  </sheetViews>
  <sheetFormatPr baseColWidth="10" defaultColWidth="8.83203125" defaultRowHeight="15" x14ac:dyDescent="0.2"/>
  <cols>
    <col min="1" max="1" width="20" customWidth="1"/>
    <col min="2" max="2" width="11" customWidth="1"/>
    <col min="3" max="3" width="9" customWidth="1"/>
    <col min="4" max="4" width="11" customWidth="1"/>
    <col min="5" max="6" width="10" customWidth="1"/>
    <col min="7" max="8" width="11" customWidth="1"/>
  </cols>
  <sheetData>
    <row r="1" spans="1:8" ht="20" x14ac:dyDescent="0.2">
      <c r="A1" s="22" t="s">
        <v>25</v>
      </c>
      <c r="B1" s="20"/>
      <c r="C1" s="20"/>
      <c r="D1" s="20"/>
      <c r="E1" s="20"/>
      <c r="F1" s="20"/>
      <c r="G1" s="20"/>
      <c r="H1" s="20"/>
    </row>
    <row r="2" spans="1:8" x14ac:dyDescent="0.2">
      <c r="A2" s="21" t="s">
        <v>26</v>
      </c>
      <c r="B2" s="20"/>
      <c r="C2" s="20"/>
      <c r="D2" s="20"/>
      <c r="E2" s="20"/>
      <c r="F2" s="20"/>
      <c r="G2" s="20"/>
      <c r="H2" s="20"/>
    </row>
    <row r="3" spans="1:8" x14ac:dyDescent="0.2">
      <c r="A3" s="2" t="s">
        <v>27</v>
      </c>
      <c r="B3" s="4">
        <v>8</v>
      </c>
    </row>
    <row r="5" spans="1:8" x14ac:dyDescent="0.2">
      <c r="A5" s="10" t="s">
        <v>28</v>
      </c>
      <c r="B5" s="10" t="s">
        <v>29</v>
      </c>
      <c r="C5" s="10" t="s">
        <v>30</v>
      </c>
      <c r="D5" s="10" t="s">
        <v>31</v>
      </c>
      <c r="E5" s="10" t="s">
        <v>32</v>
      </c>
      <c r="F5" s="10" t="s">
        <v>33</v>
      </c>
      <c r="G5" s="10" t="s">
        <v>34</v>
      </c>
      <c r="H5" s="10" t="s">
        <v>35</v>
      </c>
    </row>
    <row r="6" spans="1:8" x14ac:dyDescent="0.2">
      <c r="A6" s="3" t="s">
        <v>20</v>
      </c>
      <c r="B6" s="3">
        <v>160</v>
      </c>
      <c r="C6" s="7">
        <f>IF($A6="","",COUNTIF(Dienstplan!$C$13:$G$43,$A6))</f>
        <v>1</v>
      </c>
      <c r="D6" s="11">
        <f>IF($A6="","",COUNTIF(Dienstplan!$C$13:$C$43,$A6)*N(Dienstplan!$E$5)+COUNTIF(Dienstplan!$D$13:$D$43,$A6)*N(Dienstplan!$E$6)+COUNTIF(Dienstplan!$E$13:$E$43,$A6)*N(Dienstplan!$E$7)+COUNTIF(Dienstplan!$F$13:$F$43,$A6)*N(Dienstplan!$E$8)+COUNTIF(Dienstplan!$G$13:$G$43,$A6)*N(Dienstplan!$E$9))</f>
        <v>8</v>
      </c>
      <c r="E6" s="7">
        <f>IF($A6="","",SUMIF(Abwesenheiten!$A$4:$A$23,$A6,Abwesenheiten!$E$4:$E$23))</f>
        <v>0</v>
      </c>
      <c r="F6" s="11">
        <f t="shared" ref="F6:F17" si="0">IF($A6="","",E6*$B$3)</f>
        <v>0</v>
      </c>
      <c r="G6" s="11">
        <f t="shared" ref="G6:G17" si="1">IF($A6="","",D6+F6)</f>
        <v>8</v>
      </c>
      <c r="H6" s="12">
        <f t="shared" ref="H6:H17" si="2">IF($A6="","",G6-B6)</f>
        <v>-152</v>
      </c>
    </row>
    <row r="7" spans="1:8" x14ac:dyDescent="0.2">
      <c r="A7" s="3" t="s">
        <v>15</v>
      </c>
      <c r="B7" s="3">
        <v>160</v>
      </c>
      <c r="C7" s="7">
        <f>IF($A7="","",COUNTIF(Dienstplan!$C$13:$G$43,$A7))</f>
        <v>1</v>
      </c>
      <c r="D7" s="11">
        <f>IF($A7="","",COUNTIF(Dienstplan!$C$13:$C$43,$A7)*N(Dienstplan!$E$5)+COUNTIF(Dienstplan!$D$13:$D$43,$A7)*N(Dienstplan!$E$6)+COUNTIF(Dienstplan!$E$13:$E$43,$A7)*N(Dienstplan!$E$7)+COUNTIF(Dienstplan!$F$13:$F$43,$A7)*N(Dienstplan!$E$8)+COUNTIF(Dienstplan!$G$13:$G$43,$A7)*N(Dienstplan!$E$9))</f>
        <v>7.5</v>
      </c>
      <c r="E7" s="7">
        <f>IF($A7="","",SUMIF(Abwesenheiten!$A$4:$A$23,$A7,Abwesenheiten!$E$4:$E$23))</f>
        <v>0</v>
      </c>
      <c r="F7" s="11">
        <f t="shared" si="0"/>
        <v>0</v>
      </c>
      <c r="G7" s="11">
        <f t="shared" si="1"/>
        <v>7.5</v>
      </c>
      <c r="H7" s="12">
        <f t="shared" si="2"/>
        <v>-152.5</v>
      </c>
    </row>
    <row r="8" spans="1:8" x14ac:dyDescent="0.2">
      <c r="A8" s="3" t="s">
        <v>18</v>
      </c>
      <c r="B8" s="3">
        <v>120</v>
      </c>
      <c r="C8" s="7">
        <f>IF($A8="","",COUNTIF(Dienstplan!$C$13:$G$43,$A8))</f>
        <v>2</v>
      </c>
      <c r="D8" s="11">
        <f>IF($A8="","",COUNTIF(Dienstplan!$C$13:$C$43,$A8)*N(Dienstplan!$E$5)+COUNTIF(Dienstplan!$D$13:$D$43,$A8)*N(Dienstplan!$E$6)+COUNTIF(Dienstplan!$E$13:$E$43,$A8)*N(Dienstplan!$E$7)+COUNTIF(Dienstplan!$F$13:$F$43,$A8)*N(Dienstplan!$E$8)+COUNTIF(Dienstplan!$G$13:$G$43,$A8)*N(Dienstplan!$E$9))</f>
        <v>15</v>
      </c>
      <c r="E8" s="7">
        <f>IF($A8="","",SUMIF(Abwesenheiten!$A$4:$A$23,$A8,Abwesenheiten!$E$4:$E$23))</f>
        <v>5</v>
      </c>
      <c r="F8" s="11">
        <f t="shared" si="0"/>
        <v>40</v>
      </c>
      <c r="G8" s="11">
        <f t="shared" si="1"/>
        <v>55</v>
      </c>
      <c r="H8" s="12">
        <f t="shared" si="2"/>
        <v>-65</v>
      </c>
    </row>
    <row r="9" spans="1:8" x14ac:dyDescent="0.2">
      <c r="A9" s="3" t="s">
        <v>19</v>
      </c>
      <c r="B9" s="3">
        <v>120</v>
      </c>
      <c r="C9" s="7">
        <f>IF($A9="","",COUNTIF(Dienstplan!$C$13:$G$43,$A9))</f>
        <v>1</v>
      </c>
      <c r="D9" s="11">
        <f>IF($A9="","",COUNTIF(Dienstplan!$C$13:$C$43,$A9)*N(Dienstplan!$E$5)+COUNTIF(Dienstplan!$D$13:$D$43,$A9)*N(Dienstplan!$E$6)+COUNTIF(Dienstplan!$E$13:$E$43,$A9)*N(Dienstplan!$E$7)+COUNTIF(Dienstplan!$F$13:$F$43,$A9)*N(Dienstplan!$E$8)+COUNTIF(Dienstplan!$G$13:$G$43,$A9)*N(Dienstplan!$E$9))</f>
        <v>7.5</v>
      </c>
      <c r="E9" s="7">
        <f>IF($A9="","",SUMIF(Abwesenheiten!$A$4:$A$23,$A9,Abwesenheiten!$E$4:$E$23))</f>
        <v>0</v>
      </c>
      <c r="F9" s="11">
        <f t="shared" si="0"/>
        <v>0</v>
      </c>
      <c r="G9" s="11">
        <f t="shared" si="1"/>
        <v>7.5</v>
      </c>
      <c r="H9" s="12">
        <f t="shared" si="2"/>
        <v>-112.5</v>
      </c>
    </row>
    <row r="10" spans="1:8" x14ac:dyDescent="0.2">
      <c r="A10" s="3" t="s">
        <v>16</v>
      </c>
      <c r="B10" s="3">
        <v>160</v>
      </c>
      <c r="C10" s="7">
        <f>IF($A10="","",COUNTIF(Dienstplan!$C$13:$G$43,$A10))</f>
        <v>1</v>
      </c>
      <c r="D10" s="11">
        <f>IF($A10="","",COUNTIF(Dienstplan!$C$13:$C$43,$A10)*N(Dienstplan!$E$5)+COUNTIF(Dienstplan!$D$13:$D$43,$A10)*N(Dienstplan!$E$6)+COUNTIF(Dienstplan!$E$13:$E$43,$A10)*N(Dienstplan!$E$7)+COUNTIF(Dienstplan!$F$13:$F$43,$A10)*N(Dienstplan!$E$8)+COUNTIF(Dienstplan!$G$13:$G$43,$A10)*N(Dienstplan!$E$9))</f>
        <v>7.5</v>
      </c>
      <c r="E10" s="7">
        <f>IF($A10="","",SUMIF(Abwesenheiten!$A$4:$A$23,$A10,Abwesenheiten!$E$4:$E$23))</f>
        <v>0</v>
      </c>
      <c r="F10" s="11">
        <f t="shared" si="0"/>
        <v>0</v>
      </c>
      <c r="G10" s="11">
        <f t="shared" si="1"/>
        <v>7.5</v>
      </c>
      <c r="H10" s="12">
        <f t="shared" si="2"/>
        <v>-152.5</v>
      </c>
    </row>
    <row r="11" spans="1:8" x14ac:dyDescent="0.2">
      <c r="A11" s="3" t="s">
        <v>17</v>
      </c>
      <c r="B11" s="3">
        <v>160</v>
      </c>
      <c r="C11" s="7">
        <f>IF($A11="","",COUNTIF(Dienstplan!$C$13:$G$43,$A11))</f>
        <v>1</v>
      </c>
      <c r="D11" s="11">
        <f>IF($A11="","",COUNTIF(Dienstplan!$C$13:$C$43,$A11)*N(Dienstplan!$E$5)+COUNTIF(Dienstplan!$D$13:$D$43,$A11)*N(Dienstplan!$E$6)+COUNTIF(Dienstplan!$E$13:$E$43,$A11)*N(Dienstplan!$E$7)+COUNTIF(Dienstplan!$F$13:$F$43,$A11)*N(Dienstplan!$E$8)+COUNTIF(Dienstplan!$G$13:$G$43,$A11)*N(Dienstplan!$E$9))</f>
        <v>8</v>
      </c>
      <c r="E11" s="7">
        <f>IF($A11="","",SUMIF(Abwesenheiten!$A$4:$A$23,$A11,Abwesenheiten!$E$4:$E$23))</f>
        <v>0</v>
      </c>
      <c r="F11" s="11">
        <f t="shared" si="0"/>
        <v>0</v>
      </c>
      <c r="G11" s="11">
        <f t="shared" si="1"/>
        <v>8</v>
      </c>
      <c r="H11" s="12">
        <f t="shared" si="2"/>
        <v>-152</v>
      </c>
    </row>
    <row r="12" spans="1:8" x14ac:dyDescent="0.2">
      <c r="A12" s="3"/>
      <c r="B12" s="3"/>
      <c r="C12" s="7" t="str">
        <f>IF($A12="","",COUNTIF(Dienstplan!$C$13:$G$43,$A12))</f>
        <v/>
      </c>
      <c r="D12" s="11" t="str">
        <f>IF($A12="","",COUNTIF(Dienstplan!$C$13:$C$43,$A12)*N(Dienstplan!$E$5)+COUNTIF(Dienstplan!$D$13:$D$43,$A12)*N(Dienstplan!$E$6)+COUNTIF(Dienstplan!$E$13:$E$43,$A12)*N(Dienstplan!$E$7)+COUNTIF(Dienstplan!$F$13:$F$43,$A12)*N(Dienstplan!$E$8)+COUNTIF(Dienstplan!$G$13:$G$43,$A12)*N(Dienstplan!$E$9))</f>
        <v/>
      </c>
      <c r="E12" s="7" t="str">
        <f>IF($A12="","",SUMIF(Abwesenheiten!$A$4:$A$23,$A12,Abwesenheiten!$E$4:$E$23))</f>
        <v/>
      </c>
      <c r="F12" s="11" t="str">
        <f t="shared" si="0"/>
        <v/>
      </c>
      <c r="G12" s="11" t="str">
        <f t="shared" si="1"/>
        <v/>
      </c>
      <c r="H12" s="12" t="str">
        <f t="shared" si="2"/>
        <v/>
      </c>
    </row>
    <row r="13" spans="1:8" x14ac:dyDescent="0.2">
      <c r="A13" s="3"/>
      <c r="B13" s="3"/>
      <c r="C13" s="7" t="str">
        <f>IF($A13="","",COUNTIF(Dienstplan!$C$13:$G$43,$A13))</f>
        <v/>
      </c>
      <c r="D13" s="11" t="str">
        <f>IF($A13="","",COUNTIF(Dienstplan!$C$13:$C$43,$A13)*N(Dienstplan!$E$5)+COUNTIF(Dienstplan!$D$13:$D$43,$A13)*N(Dienstplan!$E$6)+COUNTIF(Dienstplan!$E$13:$E$43,$A13)*N(Dienstplan!$E$7)+COUNTIF(Dienstplan!$F$13:$F$43,$A13)*N(Dienstplan!$E$8)+COUNTIF(Dienstplan!$G$13:$G$43,$A13)*N(Dienstplan!$E$9))</f>
        <v/>
      </c>
      <c r="E13" s="7" t="str">
        <f>IF($A13="","",SUMIF(Abwesenheiten!$A$4:$A$23,$A13,Abwesenheiten!$E$4:$E$23))</f>
        <v/>
      </c>
      <c r="F13" s="11" t="str">
        <f t="shared" si="0"/>
        <v/>
      </c>
      <c r="G13" s="11" t="str">
        <f t="shared" si="1"/>
        <v/>
      </c>
      <c r="H13" s="12" t="str">
        <f t="shared" si="2"/>
        <v/>
      </c>
    </row>
    <row r="14" spans="1:8" x14ac:dyDescent="0.2">
      <c r="A14" s="3"/>
      <c r="B14" s="3"/>
      <c r="C14" s="7" t="str">
        <f>IF($A14="","",COUNTIF(Dienstplan!$C$13:$G$43,$A14))</f>
        <v/>
      </c>
      <c r="D14" s="11" t="str">
        <f>IF($A14="","",COUNTIF(Dienstplan!$C$13:$C$43,$A14)*N(Dienstplan!$E$5)+COUNTIF(Dienstplan!$D$13:$D$43,$A14)*N(Dienstplan!$E$6)+COUNTIF(Dienstplan!$E$13:$E$43,$A14)*N(Dienstplan!$E$7)+COUNTIF(Dienstplan!$F$13:$F$43,$A14)*N(Dienstplan!$E$8)+COUNTIF(Dienstplan!$G$13:$G$43,$A14)*N(Dienstplan!$E$9))</f>
        <v/>
      </c>
      <c r="E14" s="7" t="str">
        <f>IF($A14="","",SUMIF(Abwesenheiten!$A$4:$A$23,$A14,Abwesenheiten!$E$4:$E$23))</f>
        <v/>
      </c>
      <c r="F14" s="11" t="str">
        <f t="shared" si="0"/>
        <v/>
      </c>
      <c r="G14" s="11" t="str">
        <f t="shared" si="1"/>
        <v/>
      </c>
      <c r="H14" s="12" t="str">
        <f t="shared" si="2"/>
        <v/>
      </c>
    </row>
    <row r="15" spans="1:8" x14ac:dyDescent="0.2">
      <c r="A15" s="3"/>
      <c r="B15" s="3"/>
      <c r="C15" s="7" t="str">
        <f>IF($A15="","",COUNTIF(Dienstplan!$C$13:$G$43,$A15))</f>
        <v/>
      </c>
      <c r="D15" s="11" t="str">
        <f>IF($A15="","",COUNTIF(Dienstplan!$C$13:$C$43,$A15)*N(Dienstplan!$E$5)+COUNTIF(Dienstplan!$D$13:$D$43,$A15)*N(Dienstplan!$E$6)+COUNTIF(Dienstplan!$E$13:$E$43,$A15)*N(Dienstplan!$E$7)+COUNTIF(Dienstplan!$F$13:$F$43,$A15)*N(Dienstplan!$E$8)+COUNTIF(Dienstplan!$G$13:$G$43,$A15)*N(Dienstplan!$E$9))</f>
        <v/>
      </c>
      <c r="E15" s="7" t="str">
        <f>IF($A15="","",SUMIF(Abwesenheiten!$A$4:$A$23,$A15,Abwesenheiten!$E$4:$E$23))</f>
        <v/>
      </c>
      <c r="F15" s="11" t="str">
        <f t="shared" si="0"/>
        <v/>
      </c>
      <c r="G15" s="11" t="str">
        <f t="shared" si="1"/>
        <v/>
      </c>
      <c r="H15" s="12" t="str">
        <f t="shared" si="2"/>
        <v/>
      </c>
    </row>
    <row r="16" spans="1:8" x14ac:dyDescent="0.2">
      <c r="A16" s="3"/>
      <c r="B16" s="3"/>
      <c r="C16" s="7" t="str">
        <f>IF($A16="","",COUNTIF(Dienstplan!$C$13:$G$43,$A16))</f>
        <v/>
      </c>
      <c r="D16" s="11" t="str">
        <f>IF($A16="","",COUNTIF(Dienstplan!$C$13:$C$43,$A16)*N(Dienstplan!$E$5)+COUNTIF(Dienstplan!$D$13:$D$43,$A16)*N(Dienstplan!$E$6)+COUNTIF(Dienstplan!$E$13:$E$43,$A16)*N(Dienstplan!$E$7)+COUNTIF(Dienstplan!$F$13:$F$43,$A16)*N(Dienstplan!$E$8)+COUNTIF(Dienstplan!$G$13:$G$43,$A16)*N(Dienstplan!$E$9))</f>
        <v/>
      </c>
      <c r="E16" s="7" t="str">
        <f>IF($A16="","",SUMIF(Abwesenheiten!$A$4:$A$23,$A16,Abwesenheiten!$E$4:$E$23))</f>
        <v/>
      </c>
      <c r="F16" s="11" t="str">
        <f t="shared" si="0"/>
        <v/>
      </c>
      <c r="G16" s="11" t="str">
        <f t="shared" si="1"/>
        <v/>
      </c>
      <c r="H16" s="12" t="str">
        <f t="shared" si="2"/>
        <v/>
      </c>
    </row>
    <row r="17" spans="1:8" x14ac:dyDescent="0.2">
      <c r="A17" s="3"/>
      <c r="B17" s="3"/>
      <c r="C17" s="7" t="str">
        <f>IF($A17="","",COUNTIF(Dienstplan!$C$13:$G$43,$A17))</f>
        <v/>
      </c>
      <c r="D17" s="11" t="str">
        <f>IF($A17="","",COUNTIF(Dienstplan!$C$13:$C$43,$A17)*N(Dienstplan!$E$5)+COUNTIF(Dienstplan!$D$13:$D$43,$A17)*N(Dienstplan!$E$6)+COUNTIF(Dienstplan!$E$13:$E$43,$A17)*N(Dienstplan!$E$7)+COUNTIF(Dienstplan!$F$13:$F$43,$A17)*N(Dienstplan!$E$8)+COUNTIF(Dienstplan!$G$13:$G$43,$A17)*N(Dienstplan!$E$9))</f>
        <v/>
      </c>
      <c r="E17" s="7" t="str">
        <f>IF($A17="","",SUMIF(Abwesenheiten!$A$4:$A$23,$A17,Abwesenheiten!$E$4:$E$23))</f>
        <v/>
      </c>
      <c r="F17" s="11" t="str">
        <f t="shared" si="0"/>
        <v/>
      </c>
      <c r="G17" s="11" t="str">
        <f t="shared" si="1"/>
        <v/>
      </c>
      <c r="H17" s="12" t="str">
        <f t="shared" si="2"/>
        <v/>
      </c>
    </row>
    <row r="18" spans="1:8" x14ac:dyDescent="0.2">
      <c r="A18" s="2" t="s">
        <v>36</v>
      </c>
      <c r="B18" s="13">
        <f>SUM(B6:B17)</f>
        <v>880</v>
      </c>
      <c r="D18" s="13">
        <f>SUM(D6:D17)</f>
        <v>53.5</v>
      </c>
      <c r="F18" s="13">
        <f>SUM(F6:F17)</f>
        <v>40</v>
      </c>
      <c r="G18" s="13">
        <f>SUM(G6:G17)</f>
        <v>93.5</v>
      </c>
    </row>
  </sheetData>
  <mergeCells count="2">
    <mergeCell ref="A2:H2"/>
    <mergeCell ref="A1:H1"/>
  </mergeCells>
  <conditionalFormatting sqref="H6:H17">
    <cfRule type="expression" dxfId="0" priority="1">
      <formula>AND($A6&lt;&gt;"",H6&gt;0)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3"/>
  <sheetViews>
    <sheetView showGridLines="0" workbookViewId="0"/>
  </sheetViews>
  <sheetFormatPr baseColWidth="10" defaultColWidth="8.83203125" defaultRowHeight="15" x14ac:dyDescent="0.2"/>
  <cols>
    <col min="1" max="1" width="20" customWidth="1"/>
    <col min="2" max="4" width="13" customWidth="1"/>
    <col min="5" max="5" width="20" customWidth="1"/>
  </cols>
  <sheetData>
    <row r="1" spans="1:5" ht="20" x14ac:dyDescent="0.2">
      <c r="A1" s="22" t="s">
        <v>37</v>
      </c>
      <c r="B1" s="20"/>
      <c r="C1" s="20"/>
      <c r="D1" s="20"/>
      <c r="E1" s="20"/>
    </row>
    <row r="2" spans="1:5" x14ac:dyDescent="0.2">
      <c r="A2" s="21" t="s">
        <v>38</v>
      </c>
      <c r="B2" s="20"/>
      <c r="C2" s="20"/>
      <c r="D2" s="20"/>
      <c r="E2" s="20"/>
    </row>
    <row r="3" spans="1:5" x14ac:dyDescent="0.2">
      <c r="A3" s="10" t="s">
        <v>28</v>
      </c>
      <c r="B3" s="10" t="s">
        <v>39</v>
      </c>
      <c r="C3" s="10" t="s">
        <v>40</v>
      </c>
      <c r="D3" s="10" t="s">
        <v>41</v>
      </c>
      <c r="E3" s="10" t="s">
        <v>42</v>
      </c>
    </row>
    <row r="4" spans="1:5" x14ac:dyDescent="0.2">
      <c r="A4" s="3" t="s">
        <v>18</v>
      </c>
      <c r="B4" s="14">
        <v>46272</v>
      </c>
      <c r="C4" s="14">
        <v>46278</v>
      </c>
      <c r="D4" s="3" t="s">
        <v>43</v>
      </c>
      <c r="E4" s="6">
        <f>IF(OR($A4="",$B4="",$C4=""),"",MAX(0,NETWORKDAYS(MAX($B4,DATE(Dienstplan!$B$5,Dienstplan!$B$4,1)),MIN($C4,EOMONTH(DATE(Dienstplan!$B$5,Dienstplan!$B$4,1),0)))))</f>
        <v>5</v>
      </c>
    </row>
    <row r="5" spans="1:5" x14ac:dyDescent="0.2">
      <c r="A5" s="3"/>
      <c r="B5" s="14"/>
      <c r="C5" s="14"/>
      <c r="D5" s="3"/>
      <c r="E5" s="6" t="str">
        <f>IF(OR($A5="",$B5="",$C5=""),"",MAX(0,NETWORKDAYS(MAX($B5,DATE(Dienstplan!$B$5,Dienstplan!$B$4,1)),MIN($C5,EOMONTH(DATE(Dienstplan!$B$5,Dienstplan!$B$4,1),0)))))</f>
        <v/>
      </c>
    </row>
    <row r="6" spans="1:5" x14ac:dyDescent="0.2">
      <c r="A6" s="3"/>
      <c r="B6" s="14"/>
      <c r="C6" s="14"/>
      <c r="D6" s="3"/>
      <c r="E6" s="6" t="str">
        <f>IF(OR($A6="",$B6="",$C6=""),"",MAX(0,NETWORKDAYS(MAX($B6,DATE(Dienstplan!$B$5,Dienstplan!$B$4,1)),MIN($C6,EOMONTH(DATE(Dienstplan!$B$5,Dienstplan!$B$4,1),0)))))</f>
        <v/>
      </c>
    </row>
    <row r="7" spans="1:5" x14ac:dyDescent="0.2">
      <c r="A7" s="3"/>
      <c r="B7" s="14"/>
      <c r="C7" s="14"/>
      <c r="D7" s="3"/>
      <c r="E7" s="6" t="str">
        <f>IF(OR($A7="",$B7="",$C7=""),"",MAX(0,NETWORKDAYS(MAX($B7,DATE(Dienstplan!$B$5,Dienstplan!$B$4,1)),MIN($C7,EOMONTH(DATE(Dienstplan!$B$5,Dienstplan!$B$4,1),0)))))</f>
        <v/>
      </c>
    </row>
    <row r="8" spans="1:5" x14ac:dyDescent="0.2">
      <c r="A8" s="3"/>
      <c r="B8" s="14"/>
      <c r="C8" s="14"/>
      <c r="D8" s="3"/>
      <c r="E8" s="6" t="str">
        <f>IF(OR($A8="",$B8="",$C8=""),"",MAX(0,NETWORKDAYS(MAX($B8,DATE(Dienstplan!$B$5,Dienstplan!$B$4,1)),MIN($C8,EOMONTH(DATE(Dienstplan!$B$5,Dienstplan!$B$4,1),0)))))</f>
        <v/>
      </c>
    </row>
    <row r="9" spans="1:5" x14ac:dyDescent="0.2">
      <c r="A9" s="3"/>
      <c r="B9" s="14"/>
      <c r="C9" s="14"/>
      <c r="D9" s="3"/>
      <c r="E9" s="6" t="str">
        <f>IF(OR($A9="",$B9="",$C9=""),"",MAX(0,NETWORKDAYS(MAX($B9,DATE(Dienstplan!$B$5,Dienstplan!$B$4,1)),MIN($C9,EOMONTH(DATE(Dienstplan!$B$5,Dienstplan!$B$4,1),0)))))</f>
        <v/>
      </c>
    </row>
    <row r="10" spans="1:5" x14ac:dyDescent="0.2">
      <c r="A10" s="3"/>
      <c r="B10" s="14"/>
      <c r="C10" s="14"/>
      <c r="D10" s="3"/>
      <c r="E10" s="6" t="str">
        <f>IF(OR($A10="",$B10="",$C10=""),"",MAX(0,NETWORKDAYS(MAX($B10,DATE(Dienstplan!$B$5,Dienstplan!$B$4,1)),MIN($C10,EOMONTH(DATE(Dienstplan!$B$5,Dienstplan!$B$4,1),0)))))</f>
        <v/>
      </c>
    </row>
    <row r="11" spans="1:5" x14ac:dyDescent="0.2">
      <c r="A11" s="3"/>
      <c r="B11" s="14"/>
      <c r="C11" s="14"/>
      <c r="D11" s="3"/>
      <c r="E11" s="6" t="str">
        <f>IF(OR($A11="",$B11="",$C11=""),"",MAX(0,NETWORKDAYS(MAX($B11,DATE(Dienstplan!$B$5,Dienstplan!$B$4,1)),MIN($C11,EOMONTH(DATE(Dienstplan!$B$5,Dienstplan!$B$4,1),0)))))</f>
        <v/>
      </c>
    </row>
    <row r="12" spans="1:5" x14ac:dyDescent="0.2">
      <c r="A12" s="3"/>
      <c r="B12" s="14"/>
      <c r="C12" s="14"/>
      <c r="D12" s="3"/>
      <c r="E12" s="6" t="str">
        <f>IF(OR($A12="",$B12="",$C12=""),"",MAX(0,NETWORKDAYS(MAX($B12,DATE(Dienstplan!$B$5,Dienstplan!$B$4,1)),MIN($C12,EOMONTH(DATE(Dienstplan!$B$5,Dienstplan!$B$4,1),0)))))</f>
        <v/>
      </c>
    </row>
    <row r="13" spans="1:5" x14ac:dyDescent="0.2">
      <c r="A13" s="3"/>
      <c r="B13" s="14"/>
      <c r="C13" s="14"/>
      <c r="D13" s="3"/>
      <c r="E13" s="6" t="str">
        <f>IF(OR($A13="",$B13="",$C13=""),"",MAX(0,NETWORKDAYS(MAX($B13,DATE(Dienstplan!$B$5,Dienstplan!$B$4,1)),MIN($C13,EOMONTH(DATE(Dienstplan!$B$5,Dienstplan!$B$4,1),0)))))</f>
        <v/>
      </c>
    </row>
    <row r="14" spans="1:5" x14ac:dyDescent="0.2">
      <c r="A14" s="3"/>
      <c r="B14" s="14"/>
      <c r="C14" s="14"/>
      <c r="D14" s="3"/>
      <c r="E14" s="6" t="str">
        <f>IF(OR($A14="",$B14="",$C14=""),"",MAX(0,NETWORKDAYS(MAX($B14,DATE(Dienstplan!$B$5,Dienstplan!$B$4,1)),MIN($C14,EOMONTH(DATE(Dienstplan!$B$5,Dienstplan!$B$4,1),0)))))</f>
        <v/>
      </c>
    </row>
    <row r="15" spans="1:5" x14ac:dyDescent="0.2">
      <c r="A15" s="3"/>
      <c r="B15" s="14"/>
      <c r="C15" s="14"/>
      <c r="D15" s="3"/>
      <c r="E15" s="6" t="str">
        <f>IF(OR($A15="",$B15="",$C15=""),"",MAX(0,NETWORKDAYS(MAX($B15,DATE(Dienstplan!$B$5,Dienstplan!$B$4,1)),MIN($C15,EOMONTH(DATE(Dienstplan!$B$5,Dienstplan!$B$4,1),0)))))</f>
        <v/>
      </c>
    </row>
    <row r="16" spans="1:5" x14ac:dyDescent="0.2">
      <c r="A16" s="3"/>
      <c r="B16" s="14"/>
      <c r="C16" s="14"/>
      <c r="D16" s="3"/>
      <c r="E16" s="6" t="str">
        <f>IF(OR($A16="",$B16="",$C16=""),"",MAX(0,NETWORKDAYS(MAX($B16,DATE(Dienstplan!$B$5,Dienstplan!$B$4,1)),MIN($C16,EOMONTH(DATE(Dienstplan!$B$5,Dienstplan!$B$4,1),0)))))</f>
        <v/>
      </c>
    </row>
    <row r="17" spans="1:5" x14ac:dyDescent="0.2">
      <c r="A17" s="3"/>
      <c r="B17" s="14"/>
      <c r="C17" s="14"/>
      <c r="D17" s="3"/>
      <c r="E17" s="6" t="str">
        <f>IF(OR($A17="",$B17="",$C17=""),"",MAX(0,NETWORKDAYS(MAX($B17,DATE(Dienstplan!$B$5,Dienstplan!$B$4,1)),MIN($C17,EOMONTH(DATE(Dienstplan!$B$5,Dienstplan!$B$4,1),0)))))</f>
        <v/>
      </c>
    </row>
    <row r="18" spans="1:5" x14ac:dyDescent="0.2">
      <c r="A18" s="3"/>
      <c r="B18" s="14"/>
      <c r="C18" s="14"/>
      <c r="D18" s="3"/>
      <c r="E18" s="6" t="str">
        <f>IF(OR($A18="",$B18="",$C18=""),"",MAX(0,NETWORKDAYS(MAX($B18,DATE(Dienstplan!$B$5,Dienstplan!$B$4,1)),MIN($C18,EOMONTH(DATE(Dienstplan!$B$5,Dienstplan!$B$4,1),0)))))</f>
        <v/>
      </c>
    </row>
    <row r="19" spans="1:5" x14ac:dyDescent="0.2">
      <c r="A19" s="3"/>
      <c r="B19" s="14"/>
      <c r="C19" s="14"/>
      <c r="D19" s="3"/>
      <c r="E19" s="6" t="str">
        <f>IF(OR($A19="",$B19="",$C19=""),"",MAX(0,NETWORKDAYS(MAX($B19,DATE(Dienstplan!$B$5,Dienstplan!$B$4,1)),MIN($C19,EOMONTH(DATE(Dienstplan!$B$5,Dienstplan!$B$4,1),0)))))</f>
        <v/>
      </c>
    </row>
    <row r="20" spans="1:5" x14ac:dyDescent="0.2">
      <c r="A20" s="3"/>
      <c r="B20" s="14"/>
      <c r="C20" s="14"/>
      <c r="D20" s="3"/>
      <c r="E20" s="6" t="str">
        <f>IF(OR($A20="",$B20="",$C20=""),"",MAX(0,NETWORKDAYS(MAX($B20,DATE(Dienstplan!$B$5,Dienstplan!$B$4,1)),MIN($C20,EOMONTH(DATE(Dienstplan!$B$5,Dienstplan!$B$4,1),0)))))</f>
        <v/>
      </c>
    </row>
    <row r="21" spans="1:5" x14ac:dyDescent="0.2">
      <c r="A21" s="3"/>
      <c r="B21" s="14"/>
      <c r="C21" s="14"/>
      <c r="D21" s="3"/>
      <c r="E21" s="6" t="str">
        <f>IF(OR($A21="",$B21="",$C21=""),"",MAX(0,NETWORKDAYS(MAX($B21,DATE(Dienstplan!$B$5,Dienstplan!$B$4,1)),MIN($C21,EOMONTH(DATE(Dienstplan!$B$5,Dienstplan!$B$4,1),0)))))</f>
        <v/>
      </c>
    </row>
    <row r="22" spans="1:5" x14ac:dyDescent="0.2">
      <c r="A22" s="3"/>
      <c r="B22" s="14"/>
      <c r="C22" s="14"/>
      <c r="D22" s="3"/>
      <c r="E22" s="6" t="str">
        <f>IF(OR($A22="",$B22="",$C22=""),"",MAX(0,NETWORKDAYS(MAX($B22,DATE(Dienstplan!$B$5,Dienstplan!$B$4,1)),MIN($C22,EOMONTH(DATE(Dienstplan!$B$5,Dienstplan!$B$4,1),0)))))</f>
        <v/>
      </c>
    </row>
    <row r="23" spans="1:5" x14ac:dyDescent="0.2">
      <c r="A23" s="3"/>
      <c r="B23" s="14"/>
      <c r="C23" s="14"/>
      <c r="D23" s="3"/>
      <c r="E23" s="6" t="str">
        <f>IF(OR($A23="",$B23="",$C23=""),"",MAX(0,NETWORKDAYS(MAX($B23,DATE(Dienstplan!$B$5,Dienstplan!$B$4,1)),MIN($C23,EOMONTH(DATE(Dienstplan!$B$5,Dienstplan!$B$4,1),0)))))</f>
        <v/>
      </c>
    </row>
  </sheetData>
  <mergeCells count="2">
    <mergeCell ref="A2:E2"/>
    <mergeCell ref="A1:E1"/>
  </mergeCells>
  <dataValidations count="1">
    <dataValidation type="list" allowBlank="1" sqref="D4:D23" xr:uid="{00000000-0002-0000-0200-000000000000}">
      <formula1>"Urlaub,Krank,Fortbildung,Sonstiges"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1000000}">
          <x14:formula1>
            <xm:f>Stunden!$A$6:$A$17</xm:f>
          </x14:formula1>
          <xm:sqref>A4:A23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9"/>
  <sheetViews>
    <sheetView showGridLines="0" workbookViewId="0"/>
  </sheetViews>
  <sheetFormatPr baseColWidth="10" defaultColWidth="8.83203125" defaultRowHeight="15" x14ac:dyDescent="0.2"/>
  <cols>
    <col min="1" max="1" width="13" customWidth="1"/>
    <col min="2" max="2" width="32" customWidth="1"/>
  </cols>
  <sheetData>
    <row r="1" spans="1:2" ht="20" x14ac:dyDescent="0.2">
      <c r="A1" s="22" t="s">
        <v>44</v>
      </c>
      <c r="B1" s="20"/>
    </row>
    <row r="2" spans="1:2" x14ac:dyDescent="0.2">
      <c r="A2" s="21" t="s">
        <v>45</v>
      </c>
      <c r="B2" s="20"/>
    </row>
    <row r="3" spans="1:2" x14ac:dyDescent="0.2">
      <c r="A3" s="10" t="s">
        <v>46</v>
      </c>
      <c r="B3" s="10" t="s">
        <v>28</v>
      </c>
    </row>
    <row r="4" spans="1:2" x14ac:dyDescent="0.2">
      <c r="A4" s="14">
        <v>46298</v>
      </c>
      <c r="B4" s="3" t="s">
        <v>47</v>
      </c>
    </row>
    <row r="5" spans="1:2" x14ac:dyDescent="0.2">
      <c r="A5" s="14">
        <v>46381</v>
      </c>
      <c r="B5" s="3" t="s">
        <v>48</v>
      </c>
    </row>
    <row r="6" spans="1:2" x14ac:dyDescent="0.2">
      <c r="A6" s="14">
        <v>46382</v>
      </c>
      <c r="B6" s="3" t="s">
        <v>49</v>
      </c>
    </row>
    <row r="7" spans="1:2" x14ac:dyDescent="0.2">
      <c r="A7" s="14">
        <v>46388</v>
      </c>
      <c r="B7" s="3" t="s">
        <v>50</v>
      </c>
    </row>
    <row r="8" spans="1:2" x14ac:dyDescent="0.2">
      <c r="A8" s="14">
        <v>46472</v>
      </c>
      <c r="B8" s="3" t="s">
        <v>51</v>
      </c>
    </row>
    <row r="9" spans="1:2" x14ac:dyDescent="0.2">
      <c r="A9" s="14">
        <v>46475</v>
      </c>
      <c r="B9" s="3" t="s">
        <v>52</v>
      </c>
    </row>
    <row r="10" spans="1:2" x14ac:dyDescent="0.2">
      <c r="A10" s="14">
        <v>46508</v>
      </c>
      <c r="B10" s="3" t="s">
        <v>53</v>
      </c>
    </row>
    <row r="11" spans="1:2" x14ac:dyDescent="0.2">
      <c r="A11" s="14">
        <v>46513</v>
      </c>
      <c r="B11" s="3" t="s">
        <v>54</v>
      </c>
    </row>
    <row r="12" spans="1:2" x14ac:dyDescent="0.2">
      <c r="A12" s="14">
        <v>46524</v>
      </c>
      <c r="B12" s="3" t="s">
        <v>55</v>
      </c>
    </row>
    <row r="13" spans="1:2" x14ac:dyDescent="0.2">
      <c r="A13" s="14">
        <v>46663</v>
      </c>
      <c r="B13" s="3" t="s">
        <v>47</v>
      </c>
    </row>
    <row r="14" spans="1:2" x14ac:dyDescent="0.2">
      <c r="A14" s="14">
        <v>46746</v>
      </c>
      <c r="B14" s="3" t="s">
        <v>48</v>
      </c>
    </row>
    <row r="15" spans="1:2" x14ac:dyDescent="0.2">
      <c r="A15" s="14">
        <v>46747</v>
      </c>
      <c r="B15" s="3" t="s">
        <v>49</v>
      </c>
    </row>
    <row r="16" spans="1:2" x14ac:dyDescent="0.2">
      <c r="A16" s="14"/>
      <c r="B16" s="3"/>
    </row>
    <row r="17" spans="1:2" x14ac:dyDescent="0.2">
      <c r="A17" s="14"/>
      <c r="B17" s="3"/>
    </row>
    <row r="18" spans="1:2" x14ac:dyDescent="0.2">
      <c r="A18" s="14"/>
      <c r="B18" s="3"/>
    </row>
    <row r="19" spans="1:2" x14ac:dyDescent="0.2">
      <c r="A19" s="14"/>
      <c r="B19" s="3"/>
    </row>
    <row r="20" spans="1:2" x14ac:dyDescent="0.2">
      <c r="A20" s="14"/>
      <c r="B20" s="3"/>
    </row>
    <row r="21" spans="1:2" x14ac:dyDescent="0.2">
      <c r="A21" s="14"/>
      <c r="B21" s="3"/>
    </row>
    <row r="22" spans="1:2" x14ac:dyDescent="0.2">
      <c r="A22" s="14"/>
      <c r="B22" s="3"/>
    </row>
    <row r="23" spans="1:2" x14ac:dyDescent="0.2">
      <c r="A23" s="14"/>
      <c r="B23" s="3"/>
    </row>
    <row r="24" spans="1:2" x14ac:dyDescent="0.2">
      <c r="A24" s="14"/>
      <c r="B24" s="3"/>
    </row>
    <row r="25" spans="1:2" x14ac:dyDescent="0.2">
      <c r="A25" s="14"/>
      <c r="B25" s="3"/>
    </row>
    <row r="26" spans="1:2" x14ac:dyDescent="0.2">
      <c r="A26" s="14"/>
      <c r="B26" s="3"/>
    </row>
    <row r="27" spans="1:2" x14ac:dyDescent="0.2">
      <c r="A27" s="14"/>
      <c r="B27" s="3"/>
    </row>
    <row r="28" spans="1:2" x14ac:dyDescent="0.2">
      <c r="A28" s="14"/>
      <c r="B28" s="3"/>
    </row>
    <row r="29" spans="1:2" x14ac:dyDescent="0.2">
      <c r="A29" s="14"/>
      <c r="B29" s="3"/>
    </row>
  </sheetData>
  <mergeCells count="2">
    <mergeCell ref="A2:B2"/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7"/>
  <sheetViews>
    <sheetView showGridLines="0" workbookViewId="0"/>
  </sheetViews>
  <sheetFormatPr baseColWidth="10" defaultColWidth="8.83203125" defaultRowHeight="15" x14ac:dyDescent="0.2"/>
  <cols>
    <col min="1" max="1" width="100" customWidth="1"/>
  </cols>
  <sheetData>
    <row r="1" spans="1:1" ht="21" x14ac:dyDescent="0.2">
      <c r="A1" s="15" t="s">
        <v>56</v>
      </c>
    </row>
    <row r="2" spans="1:1" x14ac:dyDescent="0.2">
      <c r="A2" s="16"/>
    </row>
    <row r="3" spans="1:1" x14ac:dyDescent="0.2">
      <c r="A3" s="17" t="s">
        <v>57</v>
      </c>
    </row>
    <row r="4" spans="1:1" ht="56" customHeight="1" x14ac:dyDescent="0.2">
      <c r="A4" s="16" t="s">
        <v>58</v>
      </c>
    </row>
    <row r="5" spans="1:1" ht="56" customHeight="1" x14ac:dyDescent="0.2">
      <c r="A5" s="16" t="s">
        <v>59</v>
      </c>
    </row>
    <row r="6" spans="1:1" ht="56" customHeight="1" x14ac:dyDescent="0.2">
      <c r="A6" s="16" t="s">
        <v>60</v>
      </c>
    </row>
    <row r="7" spans="1:1" x14ac:dyDescent="0.2">
      <c r="A7" s="16"/>
    </row>
    <row r="8" spans="1:1" x14ac:dyDescent="0.2">
      <c r="A8" s="17" t="s">
        <v>61</v>
      </c>
    </row>
    <row r="9" spans="1:1" ht="56" customHeight="1" x14ac:dyDescent="0.2">
      <c r="A9" s="16" t="s">
        <v>62</v>
      </c>
    </row>
    <row r="10" spans="1:1" ht="56" customHeight="1" x14ac:dyDescent="0.2">
      <c r="A10" s="16" t="s">
        <v>63</v>
      </c>
    </row>
    <row r="11" spans="1:1" ht="56" customHeight="1" x14ac:dyDescent="0.2">
      <c r="A11" s="16" t="s">
        <v>64</v>
      </c>
    </row>
    <row r="12" spans="1:1" x14ac:dyDescent="0.2">
      <c r="A12" s="16"/>
    </row>
    <row r="13" spans="1:1" x14ac:dyDescent="0.2">
      <c r="A13" s="17" t="s">
        <v>65</v>
      </c>
    </row>
    <row r="14" spans="1:1" ht="56" customHeight="1" x14ac:dyDescent="0.2">
      <c r="A14" s="16" t="s">
        <v>66</v>
      </c>
    </row>
    <row r="15" spans="1:1" ht="56" customHeight="1" x14ac:dyDescent="0.2">
      <c r="A15" s="16" t="s">
        <v>67</v>
      </c>
    </row>
    <row r="16" spans="1:1" x14ac:dyDescent="0.2">
      <c r="A16" s="16"/>
    </row>
    <row r="17" spans="1:1" x14ac:dyDescent="0.2">
      <c r="A17" s="18" t="s">
        <v>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Dienstplan</vt:lpstr>
      <vt:lpstr>Stunden</vt:lpstr>
      <vt:lpstr>Abwesenheiten</vt:lpstr>
      <vt:lpstr>Feiertage</vt:lpstr>
      <vt:lpstr>Anleitung</vt:lpstr>
      <vt:lpstr>Dienstplan!Druckbereich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Jana Weinert</cp:lastModifiedBy>
  <dcterms:created xsi:type="dcterms:W3CDTF">2026-08-09T08:41:25Z</dcterms:created>
  <dcterms:modified xsi:type="dcterms:W3CDTF">2026-08-09T08:41:45Z</dcterms:modified>
</cp:coreProperties>
</file>